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icha\Desktop\Twilight sailing\2024-2025 Twilight Sailing\"/>
    </mc:Choice>
  </mc:AlternateContent>
  <xr:revisionPtr revIDLastSave="0" documentId="13_ncr:1_{7E88831C-D4AE-4F07-8B85-403B184B1B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mplate" sheetId="1" r:id="rId1"/>
  </sheets>
  <definedNames>
    <definedName name="_xlnm.Print_Titles" localSheetId="0">Template!$A:$A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" i="1" l="1"/>
  <c r="T37" i="1" l="1"/>
  <c r="T36" i="1"/>
  <c r="T35" i="1"/>
  <c r="T34" i="1"/>
  <c r="T33" i="1"/>
  <c r="T32" i="1"/>
  <c r="T31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7" i="1"/>
  <c r="J34" i="1" l="1"/>
  <c r="K34" i="1" s="1"/>
  <c r="J14" i="1"/>
  <c r="J12" i="1"/>
  <c r="J33" i="1"/>
  <c r="J37" i="1"/>
  <c r="J32" i="1"/>
  <c r="J31" i="1"/>
  <c r="J24" i="1"/>
  <c r="J29" i="1"/>
  <c r="J30" i="1"/>
  <c r="J23" i="1"/>
  <c r="J28" i="1"/>
  <c r="J36" i="1"/>
  <c r="J27" i="1"/>
  <c r="J26" i="1"/>
  <c r="J25" i="1"/>
  <c r="J22" i="1"/>
  <c r="J20" i="1"/>
  <c r="J19" i="1"/>
  <c r="J18" i="1"/>
  <c r="J21" i="1"/>
  <c r="J17" i="1"/>
  <c r="J16" i="1"/>
  <c r="J15" i="1"/>
  <c r="K15" i="1" s="1"/>
  <c r="J11" i="1"/>
  <c r="J13" i="1"/>
  <c r="J10" i="1"/>
  <c r="J35" i="1"/>
  <c r="J9" i="1"/>
  <c r="J8" i="1"/>
  <c r="K10" i="1" l="1"/>
  <c r="K24" i="1"/>
  <c r="K13" i="1"/>
  <c r="L13" i="1" s="1"/>
  <c r="K19" i="1"/>
  <c r="K33" i="1"/>
  <c r="K37" i="1"/>
  <c r="L37" i="1" s="1"/>
  <c r="K32" i="1"/>
  <c r="K31" i="1"/>
  <c r="K29" i="1"/>
  <c r="L29" i="1" s="1"/>
  <c r="K30" i="1"/>
  <c r="K23" i="1"/>
  <c r="K28" i="1"/>
  <c r="K36" i="1"/>
  <c r="L36" i="1" s="1"/>
  <c r="K27" i="1"/>
  <c r="K26" i="1"/>
  <c r="K25" i="1"/>
  <c r="L25" i="1" s="1"/>
  <c r="K22" i="1"/>
  <c r="K20" i="1"/>
  <c r="L20" i="1" s="1"/>
  <c r="K18" i="1"/>
  <c r="L18" i="1" s="1"/>
  <c r="K21" i="1"/>
  <c r="K17" i="1"/>
  <c r="L17" i="1" s="1"/>
  <c r="K16" i="1"/>
  <c r="K14" i="1"/>
  <c r="K11" i="1"/>
  <c r="L11" i="1" s="1"/>
  <c r="K35" i="1"/>
  <c r="K8" i="1"/>
  <c r="K7" i="1"/>
  <c r="K9" i="1"/>
  <c r="L35" i="1" l="1"/>
  <c r="P35" i="1" s="1"/>
  <c r="P25" i="1"/>
  <c r="P29" i="1"/>
  <c r="M37" i="1"/>
  <c r="O37" i="1" s="1"/>
  <c r="M18" i="1"/>
  <c r="O18" i="1" s="1"/>
  <c r="M20" i="1"/>
  <c r="O20" i="1" s="1"/>
  <c r="M29" i="1"/>
  <c r="O29" i="1" s="1"/>
  <c r="M11" i="1"/>
  <c r="O11" i="1" s="1"/>
  <c r="M25" i="1"/>
  <c r="O25" i="1" s="1"/>
  <c r="L7" i="1"/>
  <c r="P7" i="1" s="1"/>
  <c r="L8" i="1"/>
  <c r="L10" i="1"/>
  <c r="M35" i="1" l="1"/>
  <c r="O35" i="1" s="1"/>
  <c r="Q37" i="1"/>
  <c r="P17" i="1"/>
  <c r="P18" i="1"/>
  <c r="Q18" i="1" s="1"/>
  <c r="Q11" i="1"/>
  <c r="Q29" i="1"/>
  <c r="Q20" i="1"/>
  <c r="Q25" i="1"/>
  <c r="M36" i="1"/>
  <c r="O36" i="1" s="1"/>
  <c r="M7" i="1"/>
  <c r="O7" i="1" s="1"/>
  <c r="M8" i="1"/>
  <c r="O8" i="1" s="1"/>
  <c r="M17" i="1"/>
  <c r="O17" i="1" s="1"/>
  <c r="M10" i="1"/>
  <c r="O10" i="1" s="1"/>
  <c r="P8" i="1" l="1"/>
  <c r="Q8" i="1" s="1"/>
  <c r="P10" i="1"/>
  <c r="Q17" i="1"/>
  <c r="Q36" i="1"/>
  <c r="K12" i="1"/>
  <c r="L34" i="1" l="1"/>
  <c r="L27" i="1"/>
  <c r="L22" i="1"/>
  <c r="L12" i="1"/>
  <c r="M12" i="1" s="1"/>
  <c r="O12" i="1" s="1"/>
  <c r="L32" i="1"/>
  <c r="L30" i="1"/>
  <c r="L26" i="1"/>
  <c r="L33" i="1"/>
  <c r="M33" i="1" s="1"/>
  <c r="O33" i="1" s="1"/>
  <c r="L28" i="1"/>
  <c r="L24" i="1"/>
  <c r="L14" i="1"/>
  <c r="L23" i="1"/>
  <c r="L15" i="1"/>
  <c r="L16" i="1"/>
  <c r="L31" i="1"/>
  <c r="L21" i="1"/>
  <c r="L19" i="1"/>
  <c r="L9" i="1"/>
  <c r="M30" i="1" l="1"/>
  <c r="Q30" i="1"/>
  <c r="M9" i="1"/>
  <c r="O9" i="1" s="1"/>
  <c r="P9" i="1"/>
  <c r="Q9" i="1" s="1"/>
  <c r="M23" i="1"/>
  <c r="O23" i="1" s="1"/>
  <c r="P23" i="1"/>
  <c r="Q23" i="1" s="1"/>
  <c r="M15" i="1"/>
  <c r="O15" i="1" s="1"/>
  <c r="P15" i="1"/>
  <c r="Q15" i="1" s="1"/>
  <c r="M34" i="1"/>
  <c r="O34" i="1" s="1"/>
  <c r="P34" i="1"/>
  <c r="Q34" i="1" s="1"/>
  <c r="P12" i="1"/>
  <c r="Q12" i="1" s="1"/>
  <c r="M28" i="1"/>
  <c r="O28" i="1" s="1"/>
  <c r="M26" i="1"/>
  <c r="O26" i="1" s="1"/>
  <c r="M21" i="1"/>
  <c r="O21" i="1" s="1"/>
  <c r="M13" i="1"/>
  <c r="O13" i="1" s="1"/>
  <c r="P24" i="1"/>
  <c r="P31" i="1"/>
  <c r="O30" i="1"/>
  <c r="M27" i="1"/>
  <c r="O27" i="1" s="1"/>
  <c r="M22" i="1"/>
  <c r="O22" i="1" s="1"/>
  <c r="M16" i="1"/>
  <c r="O16" i="1" s="1"/>
  <c r="M14" i="1"/>
  <c r="O14" i="1" s="1"/>
  <c r="M31" i="1"/>
  <c r="O31" i="1" s="1"/>
  <c r="M24" i="1"/>
  <c r="O24" i="1" s="1"/>
  <c r="M19" i="1"/>
  <c r="O19" i="1" s="1"/>
  <c r="M32" i="1"/>
  <c r="O32" i="1" s="1"/>
  <c r="P21" i="1" l="1"/>
  <c r="Q21" i="1" s="1"/>
  <c r="P26" i="1"/>
  <c r="Q26" i="1" s="1"/>
  <c r="P13" i="1"/>
  <c r="Q13" i="1" s="1"/>
  <c r="P28" i="1"/>
  <c r="Q28" i="1" s="1"/>
  <c r="P16" i="1"/>
  <c r="Q16" i="1" s="1"/>
  <c r="P27" i="1"/>
  <c r="Q27" i="1" s="1"/>
  <c r="P22" i="1"/>
  <c r="Q22" i="1" s="1"/>
  <c r="P32" i="1"/>
  <c r="Q32" i="1" s="1"/>
  <c r="P14" i="1"/>
  <c r="Q14" i="1" s="1"/>
  <c r="P19" i="1"/>
  <c r="Q19" i="1" s="1"/>
  <c r="P33" i="1"/>
  <c r="Q33" i="1" s="1"/>
  <c r="Q31" i="1"/>
  <c r="Q24" i="1"/>
</calcChain>
</file>

<file path=xl/sharedStrings.xml><?xml version="1.0" encoding="utf-8"?>
<sst xmlns="http://schemas.openxmlformats.org/spreadsheetml/2006/main" count="220" uniqueCount="154">
  <si>
    <t>Mannering Park Amateur Sailing Club</t>
  </si>
  <si>
    <t>Yacht Division - Wednesday Twilight Race</t>
  </si>
  <si>
    <t>Course No:</t>
  </si>
  <si>
    <t>Clock Starts:</t>
  </si>
  <si>
    <t>Boat Name</t>
  </si>
  <si>
    <t>Boat Type</t>
  </si>
  <si>
    <t>Colour</t>
  </si>
  <si>
    <t>Sail No.</t>
  </si>
  <si>
    <t>Skipper</t>
  </si>
  <si>
    <t>Handicap</t>
  </si>
  <si>
    <t>Division</t>
  </si>
  <si>
    <t>Finish Time                 (stop watch)</t>
  </si>
  <si>
    <t>Sailing Time</t>
  </si>
  <si>
    <t>Place</t>
  </si>
  <si>
    <t>Points</t>
  </si>
  <si>
    <t>Previous Points</t>
  </si>
  <si>
    <t>Total Points</t>
  </si>
  <si>
    <t>Revised Handicap</t>
  </si>
  <si>
    <t>Fleet Lift This Race</t>
  </si>
  <si>
    <t>Notes</t>
  </si>
  <si>
    <t>White</t>
  </si>
  <si>
    <t>Superzilch</t>
  </si>
  <si>
    <t>S80</t>
  </si>
  <si>
    <t>Andy Whitbourne</t>
  </si>
  <si>
    <t>Northshore 38</t>
  </si>
  <si>
    <t>Mick Pilgrim</t>
  </si>
  <si>
    <t>Uncle Fester</t>
  </si>
  <si>
    <t>Bundy On</t>
  </si>
  <si>
    <t>Roberts 37</t>
  </si>
  <si>
    <t>White/Grey</t>
  </si>
  <si>
    <t>John Skewes</t>
  </si>
  <si>
    <t>Status</t>
  </si>
  <si>
    <t>Yves Martin</t>
  </si>
  <si>
    <t>Temeraire</t>
  </si>
  <si>
    <t>Dufour 325</t>
  </si>
  <si>
    <t>Kevin Cook</t>
  </si>
  <si>
    <t>M105</t>
  </si>
  <si>
    <t>Brenton Curran</t>
  </si>
  <si>
    <t>J35</t>
  </si>
  <si>
    <t>Ray Waldron</t>
  </si>
  <si>
    <t>Goldilocks</t>
  </si>
  <si>
    <t>Jeaneau 36</t>
  </si>
  <si>
    <t>Larrikin</t>
  </si>
  <si>
    <t>Northshore 33</t>
  </si>
  <si>
    <t xml:space="preserve">Date: </t>
  </si>
  <si>
    <t>Danielle Barnes</t>
  </si>
  <si>
    <t>Snake Oil</t>
  </si>
  <si>
    <t>Far 43</t>
  </si>
  <si>
    <t>M501</t>
  </si>
  <si>
    <t>Phoenix</t>
  </si>
  <si>
    <t>Green</t>
  </si>
  <si>
    <t>John Roy</t>
  </si>
  <si>
    <t>Handicap Correction</t>
  </si>
  <si>
    <t>Dashing Wave</t>
  </si>
  <si>
    <t>Hutton 28</t>
  </si>
  <si>
    <t>White/blue</t>
  </si>
  <si>
    <t>Clive Ferris</t>
  </si>
  <si>
    <t>M23</t>
  </si>
  <si>
    <t>Mark Brennan</t>
  </si>
  <si>
    <t>Sunset</t>
  </si>
  <si>
    <t>Graham Stevens</t>
  </si>
  <si>
    <t>G Major</t>
  </si>
  <si>
    <t>J 80</t>
  </si>
  <si>
    <t>Robin Tickner</t>
  </si>
  <si>
    <t>Jwalkin</t>
  </si>
  <si>
    <t>Minke</t>
  </si>
  <si>
    <t>Magnum 8.5</t>
  </si>
  <si>
    <t>MG21</t>
  </si>
  <si>
    <t>Alex McCoy</t>
  </si>
  <si>
    <t>Trimaran 23</t>
  </si>
  <si>
    <t>Trilogy</t>
  </si>
  <si>
    <t>H36</t>
  </si>
  <si>
    <t>Salt Whistle</t>
  </si>
  <si>
    <t>NS340</t>
  </si>
  <si>
    <t>SM340</t>
  </si>
  <si>
    <t>Glenn Melrose</t>
  </si>
  <si>
    <t>Tanami</t>
  </si>
  <si>
    <t>Bavaria 34</t>
  </si>
  <si>
    <t>Rob Blanch</t>
  </si>
  <si>
    <t>Karma</t>
  </si>
  <si>
    <t>M66</t>
  </si>
  <si>
    <t>Bruce Curral</t>
  </si>
  <si>
    <t>Hunter 36</t>
  </si>
  <si>
    <t>Daniel Johnstone</t>
  </si>
  <si>
    <t>Traditional 30</t>
  </si>
  <si>
    <t>James Henderson</t>
  </si>
  <si>
    <t>Squirt</t>
  </si>
  <si>
    <t>Dave Micallef</t>
  </si>
  <si>
    <t>Essential Services</t>
  </si>
  <si>
    <t>Firefly 850</t>
  </si>
  <si>
    <t>FF100</t>
  </si>
  <si>
    <t>Mark Hickey</t>
  </si>
  <si>
    <t>Paid</t>
  </si>
  <si>
    <t>Yes</t>
  </si>
  <si>
    <t>Bluebird 22</t>
  </si>
  <si>
    <t>Blue</t>
  </si>
  <si>
    <t>Ross Pagett</t>
  </si>
  <si>
    <t>M81</t>
  </si>
  <si>
    <t>Omega</t>
  </si>
  <si>
    <t>Jambo</t>
  </si>
  <si>
    <t>J24</t>
  </si>
  <si>
    <t>AUS51</t>
  </si>
  <si>
    <t>Patrick MacGregor</t>
  </si>
  <si>
    <t>Number of starters</t>
  </si>
  <si>
    <t>Number of finishers</t>
  </si>
  <si>
    <t>yes</t>
  </si>
  <si>
    <t>Stop watch cut off time</t>
  </si>
  <si>
    <t>Northshore 340</t>
  </si>
  <si>
    <t>Mark Rooney</t>
  </si>
  <si>
    <t>MH22</t>
  </si>
  <si>
    <t>Ghost</t>
  </si>
  <si>
    <t>Maserati</t>
  </si>
  <si>
    <t>Corrected time</t>
  </si>
  <si>
    <t>Provisional</t>
  </si>
  <si>
    <t>Three Sum</t>
  </si>
  <si>
    <t>Corsair 880 Tri</t>
  </si>
  <si>
    <t>Surf Patrol/Premonition</t>
  </si>
  <si>
    <t>No</t>
  </si>
  <si>
    <t>Cat 7/ OBB Inspection</t>
  </si>
  <si>
    <t>Start on drop of</t>
  </si>
  <si>
    <t>Season Race Fees</t>
  </si>
  <si>
    <t xml:space="preserve">Kia Kaha  </t>
  </si>
  <si>
    <t>Rippin Undies</t>
  </si>
  <si>
    <t>Young 88</t>
  </si>
  <si>
    <t>Jim LeLaen</t>
  </si>
  <si>
    <t>Carl Hendriksen</t>
  </si>
  <si>
    <t>Jeanneau SO 36i</t>
  </si>
  <si>
    <t>Lucky</t>
  </si>
  <si>
    <t xml:space="preserve"> indicates PROVISIONAL H'CAP</t>
  </si>
  <si>
    <t>Provisional-visitor</t>
  </si>
  <si>
    <t>Carry Over Fleet Lift</t>
  </si>
  <si>
    <t>New Fleet Lift</t>
  </si>
  <si>
    <t>Robbie Wilson</t>
  </si>
  <si>
    <t>Masram 920</t>
  </si>
  <si>
    <t>Blue Heeler</t>
  </si>
  <si>
    <t>Hanse 350</t>
  </si>
  <si>
    <t>The Braids</t>
  </si>
  <si>
    <t>Sloop 39</t>
  </si>
  <si>
    <t>Terry O'brien</t>
  </si>
  <si>
    <t>Stig</t>
  </si>
  <si>
    <t>F9RX Trimaran</t>
  </si>
  <si>
    <t>M3600</t>
  </si>
  <si>
    <t>White/green</t>
  </si>
  <si>
    <t>White/red</t>
  </si>
  <si>
    <t>paid</t>
  </si>
  <si>
    <t xml:space="preserve">Wind   </t>
  </si>
  <si>
    <t>Life of Riley</t>
  </si>
  <si>
    <t>Masrm 720</t>
  </si>
  <si>
    <t>Pre Xmas</t>
  </si>
  <si>
    <t xml:space="preserve"> </t>
  </si>
  <si>
    <t>Cameron Russell</t>
  </si>
  <si>
    <t>8:04pm</t>
  </si>
  <si>
    <t>3:14:00</t>
  </si>
  <si>
    <t>Race abandoned due to strong winds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</si>
</sst>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/>
    <xf numFmtId="0" fontId="0" fillId="0" borderId="1" xfId="0" applyBorder="1"/>
    <xf numFmtId="1" fontId="0" fillId="0" borderId="0" xfId="0" applyNumberFormat="1" applyAlignment="1">
      <alignment horizontal="center"/>
    </xf>
    <xf numFmtId="21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1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16" fontId="1" fillId="0" borderId="5" xfId="0" applyNumberFormat="1" applyFont="1" applyBorder="1"/>
    <xf numFmtId="0" fontId="1" fillId="0" borderId="5" xfId="0" applyFont="1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horizontal="left"/>
    </xf>
    <xf numFmtId="46" fontId="0" fillId="0" borderId="5" xfId="0" applyNumberForma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1" xfId="0" applyFont="1" applyBorder="1"/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21" fontId="0" fillId="0" borderId="11" xfId="0" applyNumberFormat="1" applyBorder="1" applyAlignment="1">
      <alignment horizontal="center"/>
    </xf>
    <xf numFmtId="0" fontId="0" fillId="0" borderId="12" xfId="0" applyBorder="1"/>
    <xf numFmtId="0" fontId="1" fillId="0" borderId="13" xfId="0" applyFont="1" applyBorder="1"/>
    <xf numFmtId="21" fontId="1" fillId="0" borderId="14" xfId="0" applyNumberFormat="1" applyFont="1" applyBorder="1" applyAlignment="1">
      <alignment horizontal="left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21" fontId="1" fillId="0" borderId="14" xfId="0" applyNumberFormat="1" applyFont="1" applyBorder="1" applyAlignment="1">
      <alignment horizontal="center"/>
    </xf>
    <xf numFmtId="0" fontId="1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/>
    </xf>
    <xf numFmtId="21" fontId="0" fillId="0" borderId="17" xfId="0" applyNumberForma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" fontId="1" fillId="2" borderId="3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1" fillId="4" borderId="5" xfId="0" applyFont="1" applyFill="1" applyBorder="1"/>
    <xf numFmtId="21" fontId="1" fillId="0" borderId="5" xfId="0" applyNumberFormat="1" applyFont="1" applyBorder="1" applyAlignment="1">
      <alignment horizontal="left"/>
    </xf>
    <xf numFmtId="14" fontId="1" fillId="5" borderId="5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49" fontId="1" fillId="5" borderId="14" xfId="0" applyNumberFormat="1" applyFont="1" applyFill="1" applyBorder="1" applyAlignment="1">
      <alignment horizontal="center"/>
    </xf>
    <xf numFmtId="0" fontId="0" fillId="4" borderId="18" xfId="0" applyFill="1" applyBorder="1"/>
    <xf numFmtId="0" fontId="0" fillId="4" borderId="9" xfId="0" applyFill="1" applyBorder="1"/>
    <xf numFmtId="0" fontId="1" fillId="0" borderId="5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2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3"/>
  <sheetViews>
    <sheetView showZeros="0" tabSelected="1" topLeftCell="D1" workbookViewId="0">
      <pane ySplit="6" topLeftCell="A7" activePane="bottomLeft" state="frozen"/>
      <selection activeCell="C1" sqref="C1"/>
      <selection pane="bottomLeft" activeCell="K2" sqref="K2:N2"/>
    </sheetView>
  </sheetViews>
  <sheetFormatPr defaultRowHeight="14.4" x14ac:dyDescent="0.3"/>
  <cols>
    <col min="1" max="1" width="14.88671875" customWidth="1"/>
    <col min="2" max="2" width="14.5546875" customWidth="1"/>
    <col min="3" max="3" width="10.44140625" customWidth="1"/>
    <col min="4" max="4" width="8.88671875" style="1"/>
    <col min="5" max="5" width="17" customWidth="1"/>
    <col min="6" max="6" width="9.77734375" style="1" customWidth="1"/>
    <col min="7" max="7" width="8.88671875" style="1" hidden="1" customWidth="1"/>
    <col min="8" max="8" width="9.6640625" style="1" customWidth="1"/>
    <col min="9" max="9" width="16.21875" style="1" customWidth="1"/>
    <col min="10" max="10" width="11.44140625" style="1" customWidth="1"/>
    <col min="11" max="11" width="10.44140625" style="1" customWidth="1"/>
    <col min="12" max="12" width="8.6640625" style="10" customWidth="1"/>
    <col min="13" max="15" width="8.5546875" style="1" customWidth="1"/>
    <col min="16" max="16" width="10.109375" style="1" customWidth="1"/>
    <col min="17" max="17" width="8.88671875" style="1"/>
    <col min="18" max="18" width="10.21875" style="1" customWidth="1"/>
    <col min="19" max="20" width="8.88671875" style="1"/>
    <col min="21" max="21" width="11.5546875" style="1" customWidth="1"/>
    <col min="22" max="22" width="8.88671875" style="1"/>
    <col min="23" max="23" width="16.109375" customWidth="1"/>
  </cols>
  <sheetData>
    <row r="1" spans="1:23" s="2" customFormat="1" x14ac:dyDescent="0.3">
      <c r="A1" s="24" t="s">
        <v>0</v>
      </c>
      <c r="B1" s="25"/>
      <c r="C1" s="25"/>
      <c r="D1" s="26"/>
      <c r="E1" s="25"/>
      <c r="F1" s="26"/>
      <c r="G1" s="26"/>
      <c r="H1" s="26"/>
      <c r="I1" s="26" t="s">
        <v>1</v>
      </c>
      <c r="J1" s="26"/>
      <c r="K1" s="26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8"/>
    </row>
    <row r="2" spans="1:23" s="2" customFormat="1" ht="18" x14ac:dyDescent="0.35">
      <c r="A2" s="29" t="s">
        <v>59</v>
      </c>
      <c r="B2" s="55" t="s">
        <v>151</v>
      </c>
      <c r="C2" s="15"/>
      <c r="D2" s="16"/>
      <c r="E2" s="15"/>
      <c r="F2" s="61" t="s">
        <v>44</v>
      </c>
      <c r="G2" s="61"/>
      <c r="H2" s="61"/>
      <c r="I2" s="61"/>
      <c r="J2" s="56">
        <v>45644</v>
      </c>
      <c r="K2" s="65" t="s">
        <v>153</v>
      </c>
      <c r="L2" s="66"/>
      <c r="M2" s="66"/>
      <c r="N2" s="67"/>
      <c r="O2" s="63"/>
      <c r="P2" s="63"/>
      <c r="Q2" s="63"/>
      <c r="R2" s="63"/>
      <c r="S2" s="64"/>
      <c r="T2" s="12"/>
      <c r="U2" s="16"/>
      <c r="V2" s="16"/>
      <c r="W2" s="30"/>
    </row>
    <row r="3" spans="1:23" s="2" customFormat="1" x14ac:dyDescent="0.3">
      <c r="A3" s="29" t="s">
        <v>145</v>
      </c>
      <c r="B3" s="19"/>
      <c r="C3" s="15"/>
      <c r="D3" s="16"/>
      <c r="E3" s="15"/>
      <c r="F3" s="61" t="s">
        <v>103</v>
      </c>
      <c r="G3" s="61"/>
      <c r="H3" s="61"/>
      <c r="I3" s="61"/>
      <c r="J3" s="57"/>
      <c r="K3" s="18"/>
      <c r="L3" s="17"/>
      <c r="M3" s="16"/>
      <c r="N3" s="16"/>
      <c r="O3" s="16"/>
      <c r="P3" s="54" t="s">
        <v>128</v>
      </c>
      <c r="Q3" s="54"/>
      <c r="R3" s="54"/>
      <c r="S3" s="16"/>
      <c r="T3" s="16"/>
      <c r="U3" s="16"/>
      <c r="V3" s="16"/>
      <c r="W3" s="30"/>
    </row>
    <row r="4" spans="1:23" s="2" customFormat="1" x14ac:dyDescent="0.3">
      <c r="A4" s="29" t="s">
        <v>2</v>
      </c>
      <c r="B4" s="20"/>
      <c r="C4" s="15"/>
      <c r="D4" s="16"/>
      <c r="E4" s="15"/>
      <c r="F4" s="61" t="s">
        <v>104</v>
      </c>
      <c r="G4" s="61"/>
      <c r="H4" s="61"/>
      <c r="I4" s="61"/>
      <c r="J4" s="57"/>
      <c r="K4" s="18"/>
      <c r="L4" s="17"/>
      <c r="M4" s="16"/>
      <c r="N4" s="16"/>
      <c r="O4" s="16"/>
      <c r="P4" s="15"/>
      <c r="Q4" s="16"/>
      <c r="R4" s="16"/>
      <c r="S4" s="16"/>
      <c r="T4" s="16"/>
      <c r="U4" s="16"/>
      <c r="V4" s="16"/>
      <c r="W4" s="30"/>
    </row>
    <row r="5" spans="1:23" s="2" customFormat="1" ht="15" customHeight="1" thickBot="1" x14ac:dyDescent="0.35">
      <c r="A5" s="37" t="s">
        <v>3</v>
      </c>
      <c r="B5" s="38">
        <v>0.2013888888888889</v>
      </c>
      <c r="C5" s="39"/>
      <c r="D5" s="40"/>
      <c r="E5" s="39"/>
      <c r="F5" s="62" t="s">
        <v>106</v>
      </c>
      <c r="G5" s="62"/>
      <c r="H5" s="62"/>
      <c r="I5" s="62"/>
      <c r="J5" s="58" t="s">
        <v>152</v>
      </c>
      <c r="K5" s="41"/>
      <c r="L5" s="42"/>
      <c r="M5" s="39"/>
      <c r="N5" s="40"/>
      <c r="O5" s="40"/>
      <c r="P5" s="40"/>
      <c r="Q5" s="40"/>
      <c r="R5" s="40"/>
      <c r="S5" s="40"/>
      <c r="T5" s="40"/>
      <c r="U5" s="40"/>
      <c r="V5" s="40"/>
      <c r="W5" s="43"/>
    </row>
    <row r="6" spans="1:23" s="2" customFormat="1" ht="27" customHeight="1" thickBot="1" x14ac:dyDescent="0.35">
      <c r="A6" s="4" t="s">
        <v>4</v>
      </c>
      <c r="B6" s="5" t="s">
        <v>5</v>
      </c>
      <c r="C6" s="5" t="s">
        <v>6</v>
      </c>
      <c r="D6" s="6" t="s">
        <v>7</v>
      </c>
      <c r="E6" s="5" t="s">
        <v>8</v>
      </c>
      <c r="F6" s="7" t="s">
        <v>9</v>
      </c>
      <c r="G6" s="7" t="s">
        <v>10</v>
      </c>
      <c r="H6" s="7" t="s">
        <v>119</v>
      </c>
      <c r="I6" s="7" t="s">
        <v>11</v>
      </c>
      <c r="J6" s="49" t="s">
        <v>12</v>
      </c>
      <c r="K6" s="49" t="s">
        <v>112</v>
      </c>
      <c r="L6" s="50" t="s">
        <v>13</v>
      </c>
      <c r="M6" s="51" t="s">
        <v>14</v>
      </c>
      <c r="N6" s="49" t="s">
        <v>15</v>
      </c>
      <c r="O6" s="49" t="s">
        <v>16</v>
      </c>
      <c r="P6" s="49" t="s">
        <v>52</v>
      </c>
      <c r="Q6" s="49" t="s">
        <v>17</v>
      </c>
      <c r="R6" s="49" t="s">
        <v>130</v>
      </c>
      <c r="S6" s="49" t="s">
        <v>18</v>
      </c>
      <c r="T6" s="49" t="s">
        <v>131</v>
      </c>
      <c r="U6" s="7" t="s">
        <v>118</v>
      </c>
      <c r="V6" s="7" t="s">
        <v>120</v>
      </c>
      <c r="W6" s="8" t="s">
        <v>19</v>
      </c>
    </row>
    <row r="7" spans="1:23" x14ac:dyDescent="0.3">
      <c r="A7" s="44" t="s">
        <v>72</v>
      </c>
      <c r="B7" s="45" t="s">
        <v>73</v>
      </c>
      <c r="C7" s="45" t="s">
        <v>20</v>
      </c>
      <c r="D7" s="46" t="s">
        <v>74</v>
      </c>
      <c r="E7" s="45" t="s">
        <v>75</v>
      </c>
      <c r="F7" s="53">
        <v>39</v>
      </c>
      <c r="G7" s="46">
        <v>5</v>
      </c>
      <c r="H7" s="46">
        <v>39</v>
      </c>
      <c r="I7" s="47"/>
      <c r="J7" s="47"/>
      <c r="K7" s="47" t="str">
        <f t="shared" ref="K7:K15" si="0">IF(J7=0,"",J7-F7/60/24)</f>
        <v/>
      </c>
      <c r="L7" s="46">
        <f t="shared" ref="L7:L37" si="1">IF(OR(I7="DNF",I7="dnf"),"DNF",IF(K7="",0,RANK(K7,$K$7:$K$37,1)))</f>
        <v>0</v>
      </c>
      <c r="M7" s="46">
        <f t="shared" ref="M7:M37" si="2">IF(OR(L7="DNF",L7="dnf",I7="DNF",I7="dnf"),2,IF(L7=0,0,IF(L7&lt;5,_xlfn.SWITCH(L7,1,10,2,8,3,7,4,6),4)))</f>
        <v>0</v>
      </c>
      <c r="N7" s="46">
        <v>0</v>
      </c>
      <c r="O7" s="12">
        <f t="shared" ref="O7:O37" si="3">+N7+M7</f>
        <v>0</v>
      </c>
      <c r="P7" s="46">
        <f t="shared" ref="P7:P35" si="4">IF(I7="DNF",1,IF(L7=0,IF((R7+S7)=-1,-1,0),IF(L7&lt;5,_xlfn.SWITCH(L7,1,-5,2,-3,3,-2,4,-1),1)))</f>
        <v>0</v>
      </c>
      <c r="Q7" s="53">
        <v>39</v>
      </c>
      <c r="R7" s="46"/>
      <c r="S7" s="46"/>
      <c r="T7" s="46">
        <f>R7+S7</f>
        <v>0</v>
      </c>
      <c r="U7" s="46"/>
      <c r="V7" s="46"/>
      <c r="W7" s="59" t="s">
        <v>113</v>
      </c>
    </row>
    <row r="8" spans="1:23" x14ac:dyDescent="0.3">
      <c r="A8" s="9" t="s">
        <v>127</v>
      </c>
      <c r="B8" s="21" t="s">
        <v>126</v>
      </c>
      <c r="C8" s="21" t="s">
        <v>20</v>
      </c>
      <c r="D8" s="12">
        <v>27</v>
      </c>
      <c r="E8" s="21" t="s">
        <v>125</v>
      </c>
      <c r="F8" s="14">
        <v>26</v>
      </c>
      <c r="G8" s="12">
        <v>5</v>
      </c>
      <c r="H8" s="12">
        <v>26</v>
      </c>
      <c r="I8" s="11"/>
      <c r="J8" s="11">
        <f t="shared" ref="J8:J37" si="5">IF(OR(I8=0,I8="DNF",I8="dnf"),0,I8-(60-H8)/60/24)</f>
        <v>0</v>
      </c>
      <c r="K8" s="11" t="str">
        <f t="shared" si="0"/>
        <v/>
      </c>
      <c r="L8" s="12">
        <f t="shared" si="1"/>
        <v>0</v>
      </c>
      <c r="M8" s="12">
        <f t="shared" si="2"/>
        <v>0</v>
      </c>
      <c r="N8" s="12">
        <v>4</v>
      </c>
      <c r="O8" s="12">
        <f t="shared" si="3"/>
        <v>4</v>
      </c>
      <c r="P8" s="46">
        <f t="shared" si="4"/>
        <v>0</v>
      </c>
      <c r="Q8" s="14">
        <f t="shared" ref="Q8:Q37" si="6">F8+P8</f>
        <v>26</v>
      </c>
      <c r="S8" s="46"/>
      <c r="T8" s="46">
        <f t="shared" ref="T8:T37" si="7">R8+S8</f>
        <v>0</v>
      </c>
      <c r="U8" s="12"/>
      <c r="V8" s="12" t="s">
        <v>92</v>
      </c>
      <c r="W8" s="31"/>
    </row>
    <row r="9" spans="1:23" x14ac:dyDescent="0.3">
      <c r="A9" s="9" t="s">
        <v>53</v>
      </c>
      <c r="B9" s="21" t="s">
        <v>54</v>
      </c>
      <c r="C9" s="21" t="s">
        <v>55</v>
      </c>
      <c r="D9" s="12">
        <v>1118</v>
      </c>
      <c r="E9" s="21" t="s">
        <v>56</v>
      </c>
      <c r="F9" s="12">
        <v>57</v>
      </c>
      <c r="G9" s="12">
        <v>5</v>
      </c>
      <c r="H9" s="12">
        <v>57</v>
      </c>
      <c r="I9" s="11"/>
      <c r="J9" s="11">
        <f t="shared" si="5"/>
        <v>0</v>
      </c>
      <c r="K9" s="11" t="str">
        <f t="shared" si="0"/>
        <v/>
      </c>
      <c r="L9" s="12">
        <f t="shared" si="1"/>
        <v>0</v>
      </c>
      <c r="M9" s="12">
        <f t="shared" si="2"/>
        <v>0</v>
      </c>
      <c r="N9" s="12">
        <v>42</v>
      </c>
      <c r="O9" s="12">
        <f t="shared" si="3"/>
        <v>42</v>
      </c>
      <c r="P9" s="46">
        <f t="shared" si="4"/>
        <v>0</v>
      </c>
      <c r="Q9" s="12">
        <f t="shared" si="6"/>
        <v>57</v>
      </c>
      <c r="R9" s="12">
        <v>0</v>
      </c>
      <c r="S9" s="46"/>
      <c r="T9" s="46">
        <f t="shared" si="7"/>
        <v>0</v>
      </c>
      <c r="U9" s="14" t="s">
        <v>93</v>
      </c>
      <c r="V9" s="12" t="s">
        <v>92</v>
      </c>
      <c r="W9" s="31"/>
    </row>
    <row r="10" spans="1:23" x14ac:dyDescent="0.3">
      <c r="A10" s="9" t="s">
        <v>146</v>
      </c>
      <c r="B10" s="21" t="s">
        <v>147</v>
      </c>
      <c r="C10" s="21" t="s">
        <v>20</v>
      </c>
      <c r="D10" s="12">
        <v>142</v>
      </c>
      <c r="E10" s="21" t="s">
        <v>60</v>
      </c>
      <c r="F10" s="12"/>
      <c r="G10" s="12">
        <v>5</v>
      </c>
      <c r="H10" s="12"/>
      <c r="I10" s="11"/>
      <c r="J10" s="11">
        <f t="shared" si="5"/>
        <v>0</v>
      </c>
      <c r="K10" s="11" t="str">
        <f t="shared" si="0"/>
        <v/>
      </c>
      <c r="L10" s="12">
        <f t="shared" si="1"/>
        <v>0</v>
      </c>
      <c r="M10" s="12">
        <f t="shared" si="2"/>
        <v>0</v>
      </c>
      <c r="N10" s="12">
        <v>0</v>
      </c>
      <c r="O10" s="12">
        <f t="shared" si="3"/>
        <v>0</v>
      </c>
      <c r="P10" s="46">
        <f t="shared" si="4"/>
        <v>0</v>
      </c>
      <c r="Q10" s="12"/>
      <c r="R10" s="12"/>
      <c r="S10" s="46"/>
      <c r="T10" s="46">
        <f t="shared" si="7"/>
        <v>0</v>
      </c>
      <c r="U10" s="12" t="s">
        <v>117</v>
      </c>
      <c r="V10" s="12" t="s">
        <v>92</v>
      </c>
      <c r="W10" s="31" t="s">
        <v>148</v>
      </c>
    </row>
    <row r="11" spans="1:23" x14ac:dyDescent="0.3">
      <c r="A11" s="9" t="s">
        <v>70</v>
      </c>
      <c r="B11" s="21" t="s">
        <v>82</v>
      </c>
      <c r="C11" s="21" t="s">
        <v>20</v>
      </c>
      <c r="D11" s="12" t="s">
        <v>71</v>
      </c>
      <c r="E11" s="21" t="s">
        <v>83</v>
      </c>
      <c r="F11" s="14">
        <v>0</v>
      </c>
      <c r="G11" s="12">
        <v>5</v>
      </c>
      <c r="H11" s="12">
        <v>0</v>
      </c>
      <c r="I11" s="11"/>
      <c r="J11" s="11">
        <f t="shared" si="5"/>
        <v>0</v>
      </c>
      <c r="K11" s="11" t="str">
        <f t="shared" si="0"/>
        <v/>
      </c>
      <c r="L11" s="12">
        <f t="shared" si="1"/>
        <v>0</v>
      </c>
      <c r="M11" s="12">
        <f t="shared" si="2"/>
        <v>0</v>
      </c>
      <c r="N11" s="12">
        <v>0</v>
      </c>
      <c r="O11" s="12">
        <f t="shared" si="3"/>
        <v>0</v>
      </c>
      <c r="P11" s="46"/>
      <c r="Q11" s="14">
        <f t="shared" si="6"/>
        <v>0</v>
      </c>
      <c r="R11" s="12"/>
      <c r="S11" s="46"/>
      <c r="T11" s="46">
        <f t="shared" si="7"/>
        <v>0</v>
      </c>
      <c r="U11" s="12"/>
      <c r="V11" s="12"/>
      <c r="W11" s="31"/>
    </row>
    <row r="12" spans="1:23" x14ac:dyDescent="0.3">
      <c r="A12" s="9" t="s">
        <v>136</v>
      </c>
      <c r="B12" s="21" t="s">
        <v>137</v>
      </c>
      <c r="C12" s="21" t="s">
        <v>20</v>
      </c>
      <c r="D12" s="12">
        <v>11</v>
      </c>
      <c r="E12" s="21" t="s">
        <v>32</v>
      </c>
      <c r="F12" s="12">
        <v>37</v>
      </c>
      <c r="G12" s="12">
        <v>5</v>
      </c>
      <c r="H12" s="12">
        <v>37</v>
      </c>
      <c r="I12" s="11"/>
      <c r="J12" s="11">
        <f t="shared" si="5"/>
        <v>0</v>
      </c>
      <c r="K12" s="11" t="str">
        <f t="shared" si="0"/>
        <v/>
      </c>
      <c r="L12" s="12">
        <f t="shared" si="1"/>
        <v>0</v>
      </c>
      <c r="M12" s="12">
        <f t="shared" si="2"/>
        <v>0</v>
      </c>
      <c r="N12" s="12">
        <v>53</v>
      </c>
      <c r="O12" s="12">
        <f t="shared" si="3"/>
        <v>53</v>
      </c>
      <c r="P12" s="46">
        <f t="shared" si="4"/>
        <v>0</v>
      </c>
      <c r="Q12" s="12">
        <f t="shared" si="6"/>
        <v>37</v>
      </c>
      <c r="R12" s="12">
        <v>0</v>
      </c>
      <c r="S12" s="46"/>
      <c r="T12" s="46">
        <f t="shared" si="7"/>
        <v>0</v>
      </c>
      <c r="U12" s="14" t="s">
        <v>93</v>
      </c>
      <c r="V12" s="12" t="s">
        <v>92</v>
      </c>
      <c r="W12" s="31"/>
    </row>
    <row r="13" spans="1:23" x14ac:dyDescent="0.3">
      <c r="A13" s="9" t="s">
        <v>121</v>
      </c>
      <c r="B13" s="21" t="s">
        <v>107</v>
      </c>
      <c r="C13" s="21" t="s">
        <v>20</v>
      </c>
      <c r="D13" s="12">
        <v>5982</v>
      </c>
      <c r="E13" s="21" t="s">
        <v>108</v>
      </c>
      <c r="F13" s="12">
        <v>32</v>
      </c>
      <c r="G13" s="12">
        <v>4</v>
      </c>
      <c r="H13" s="12">
        <v>32</v>
      </c>
      <c r="I13" s="11"/>
      <c r="J13" s="23">
        <f t="shared" si="5"/>
        <v>0</v>
      </c>
      <c r="K13" s="11" t="str">
        <f t="shared" si="0"/>
        <v/>
      </c>
      <c r="L13" s="12">
        <f t="shared" si="1"/>
        <v>0</v>
      </c>
      <c r="M13" s="12">
        <f t="shared" si="2"/>
        <v>0</v>
      </c>
      <c r="N13" s="12">
        <v>17</v>
      </c>
      <c r="O13" s="12">
        <f t="shared" si="3"/>
        <v>17</v>
      </c>
      <c r="P13" s="46">
        <f t="shared" si="4"/>
        <v>0</v>
      </c>
      <c r="Q13" s="14">
        <f t="shared" si="6"/>
        <v>32</v>
      </c>
      <c r="R13" s="12"/>
      <c r="S13" s="46"/>
      <c r="T13" s="46">
        <f t="shared" si="7"/>
        <v>0</v>
      </c>
      <c r="U13" s="12" t="s">
        <v>105</v>
      </c>
      <c r="V13" s="12" t="s">
        <v>144</v>
      </c>
      <c r="W13" s="31"/>
    </row>
    <row r="14" spans="1:23" x14ac:dyDescent="0.3">
      <c r="A14" s="9" t="s">
        <v>49</v>
      </c>
      <c r="B14" s="21" t="s">
        <v>31</v>
      </c>
      <c r="C14" s="21" t="s">
        <v>50</v>
      </c>
      <c r="D14" s="12">
        <v>1101</v>
      </c>
      <c r="E14" s="21" t="s">
        <v>87</v>
      </c>
      <c r="F14" s="12">
        <v>40</v>
      </c>
      <c r="G14" s="12">
        <v>4</v>
      </c>
      <c r="H14" s="12">
        <v>40</v>
      </c>
      <c r="I14" s="11"/>
      <c r="J14" s="11">
        <f t="shared" si="5"/>
        <v>0</v>
      </c>
      <c r="K14" s="11" t="str">
        <f t="shared" si="0"/>
        <v/>
      </c>
      <c r="L14" s="12">
        <f t="shared" si="1"/>
        <v>0</v>
      </c>
      <c r="M14" s="12">
        <f t="shared" si="2"/>
        <v>0</v>
      </c>
      <c r="N14" s="12">
        <v>30</v>
      </c>
      <c r="O14" s="12">
        <f t="shared" si="3"/>
        <v>30</v>
      </c>
      <c r="P14" s="46">
        <f t="shared" si="4"/>
        <v>0</v>
      </c>
      <c r="Q14" s="12">
        <f t="shared" si="6"/>
        <v>40</v>
      </c>
      <c r="R14" s="12">
        <v>0</v>
      </c>
      <c r="S14" s="46"/>
      <c r="T14" s="46">
        <f t="shared" si="7"/>
        <v>0</v>
      </c>
      <c r="U14" s="48" t="s">
        <v>117</v>
      </c>
      <c r="V14" s="12" t="s">
        <v>92</v>
      </c>
      <c r="W14" s="31"/>
    </row>
    <row r="15" spans="1:23" x14ac:dyDescent="0.3">
      <c r="A15" s="9" t="s">
        <v>65</v>
      </c>
      <c r="B15" s="21" t="s">
        <v>66</v>
      </c>
      <c r="C15" s="21" t="s">
        <v>20</v>
      </c>
      <c r="D15" s="12" t="s">
        <v>67</v>
      </c>
      <c r="E15" s="21" t="s">
        <v>68</v>
      </c>
      <c r="F15" s="12">
        <v>33</v>
      </c>
      <c r="G15" s="12">
        <v>4</v>
      </c>
      <c r="H15" s="12">
        <v>33</v>
      </c>
      <c r="I15" s="11"/>
      <c r="J15" s="11">
        <f t="shared" si="5"/>
        <v>0</v>
      </c>
      <c r="K15" s="23" t="str">
        <f t="shared" si="0"/>
        <v/>
      </c>
      <c r="L15" s="12">
        <f t="shared" si="1"/>
        <v>0</v>
      </c>
      <c r="M15" s="12">
        <f t="shared" si="2"/>
        <v>0</v>
      </c>
      <c r="N15" s="12">
        <v>45</v>
      </c>
      <c r="O15" s="12">
        <f t="shared" si="3"/>
        <v>45</v>
      </c>
      <c r="P15" s="46">
        <f t="shared" si="4"/>
        <v>0</v>
      </c>
      <c r="Q15" s="12">
        <f t="shared" si="6"/>
        <v>33</v>
      </c>
      <c r="R15" s="12">
        <v>-0.5</v>
      </c>
      <c r="S15" s="46"/>
      <c r="T15" s="46">
        <f t="shared" si="7"/>
        <v>-0.5</v>
      </c>
      <c r="U15" s="12" t="s">
        <v>93</v>
      </c>
      <c r="V15" s="12" t="s">
        <v>92</v>
      </c>
      <c r="W15" s="31"/>
    </row>
    <row r="16" spans="1:23" x14ac:dyDescent="0.3">
      <c r="A16" s="9" t="s">
        <v>86</v>
      </c>
      <c r="B16" s="21" t="s">
        <v>84</v>
      </c>
      <c r="C16" s="21" t="s">
        <v>20</v>
      </c>
      <c r="D16" s="12" t="s">
        <v>109</v>
      </c>
      <c r="E16" s="21" t="s">
        <v>85</v>
      </c>
      <c r="F16" s="12">
        <v>32</v>
      </c>
      <c r="G16" s="12">
        <v>4</v>
      </c>
      <c r="H16" s="12">
        <v>32</v>
      </c>
      <c r="I16" s="11"/>
      <c r="J16" s="11">
        <f t="shared" si="5"/>
        <v>0</v>
      </c>
      <c r="K16" s="11" t="str">
        <f t="shared" ref="K16:K37" si="8">IF(J16=0,"",J16-F16/60/24)</f>
        <v/>
      </c>
      <c r="L16" s="12">
        <f t="shared" si="1"/>
        <v>0</v>
      </c>
      <c r="M16" s="12">
        <f t="shared" si="2"/>
        <v>0</v>
      </c>
      <c r="N16" s="12">
        <v>26</v>
      </c>
      <c r="O16" s="12">
        <f t="shared" si="3"/>
        <v>26</v>
      </c>
      <c r="P16" s="46">
        <f t="shared" si="4"/>
        <v>0</v>
      </c>
      <c r="Q16" s="12">
        <f t="shared" si="6"/>
        <v>32</v>
      </c>
      <c r="R16" s="12"/>
      <c r="S16" s="46"/>
      <c r="T16" s="46">
        <f t="shared" si="7"/>
        <v>0</v>
      </c>
      <c r="U16" s="14" t="s">
        <v>105</v>
      </c>
      <c r="V16" s="12" t="s">
        <v>92</v>
      </c>
      <c r="W16" s="31"/>
    </row>
    <row r="17" spans="1:23" x14ac:dyDescent="0.3">
      <c r="A17" s="9" t="s">
        <v>76</v>
      </c>
      <c r="B17" s="21" t="s">
        <v>77</v>
      </c>
      <c r="C17" s="21" t="s">
        <v>20</v>
      </c>
      <c r="D17" s="12">
        <v>454</v>
      </c>
      <c r="E17" s="21" t="s">
        <v>78</v>
      </c>
      <c r="F17" s="12">
        <v>28</v>
      </c>
      <c r="G17" s="12">
        <v>4</v>
      </c>
      <c r="H17" s="12">
        <v>28</v>
      </c>
      <c r="I17" s="11"/>
      <c r="J17" s="11">
        <f t="shared" si="5"/>
        <v>0</v>
      </c>
      <c r="K17" s="11" t="str">
        <f t="shared" si="8"/>
        <v/>
      </c>
      <c r="L17" s="12">
        <f t="shared" si="1"/>
        <v>0</v>
      </c>
      <c r="M17" s="12">
        <f t="shared" si="2"/>
        <v>0</v>
      </c>
      <c r="N17" s="12">
        <v>0</v>
      </c>
      <c r="O17" s="12">
        <f t="shared" si="3"/>
        <v>0</v>
      </c>
      <c r="P17" s="46">
        <f>IF(I17="DNF",1,IF(L17=0,IF((R17+S17)=-1,-1,0),IF(L17&lt;5,_xlfn.SWITCH(L17,1,-5,2,-3,3,-2,4,-1),1)))</f>
        <v>0</v>
      </c>
      <c r="Q17" s="12">
        <f t="shared" si="6"/>
        <v>28</v>
      </c>
      <c r="R17" s="12"/>
      <c r="S17" s="46"/>
      <c r="T17" s="46">
        <f>R17+S17</f>
        <v>0</v>
      </c>
      <c r="U17" s="12" t="s">
        <v>93</v>
      </c>
      <c r="V17" s="12"/>
      <c r="W17" s="31"/>
    </row>
    <row r="18" spans="1:23" x14ac:dyDescent="0.3">
      <c r="A18" s="9" t="s">
        <v>110</v>
      </c>
      <c r="B18" s="21" t="s">
        <v>31</v>
      </c>
      <c r="C18" s="21" t="s">
        <v>20</v>
      </c>
      <c r="D18" s="12"/>
      <c r="E18" s="21" t="s">
        <v>60</v>
      </c>
      <c r="F18" s="12">
        <v>49</v>
      </c>
      <c r="G18" s="12">
        <v>4</v>
      </c>
      <c r="H18" s="12">
        <v>49</v>
      </c>
      <c r="I18" s="11"/>
      <c r="J18" s="11">
        <f t="shared" si="5"/>
        <v>0</v>
      </c>
      <c r="K18" s="11" t="str">
        <f t="shared" si="8"/>
        <v/>
      </c>
      <c r="L18" s="12">
        <f t="shared" si="1"/>
        <v>0</v>
      </c>
      <c r="M18" s="12">
        <f t="shared" si="2"/>
        <v>0</v>
      </c>
      <c r="N18" s="12">
        <v>8</v>
      </c>
      <c r="O18" s="12">
        <f t="shared" si="3"/>
        <v>8</v>
      </c>
      <c r="P18" s="46">
        <f t="shared" si="4"/>
        <v>0</v>
      </c>
      <c r="Q18" s="14">
        <f t="shared" si="6"/>
        <v>49</v>
      </c>
      <c r="R18" s="12"/>
      <c r="S18" s="46"/>
      <c r="T18" s="46">
        <f t="shared" si="7"/>
        <v>0</v>
      </c>
      <c r="U18" s="12" t="s">
        <v>117</v>
      </c>
      <c r="V18" s="12"/>
      <c r="W18" s="31"/>
    </row>
    <row r="19" spans="1:23" x14ac:dyDescent="0.3">
      <c r="A19" s="9" t="s">
        <v>33</v>
      </c>
      <c r="B19" s="21" t="s">
        <v>34</v>
      </c>
      <c r="C19" s="21" t="s">
        <v>20</v>
      </c>
      <c r="D19" s="12">
        <v>404</v>
      </c>
      <c r="E19" s="21" t="s">
        <v>35</v>
      </c>
      <c r="F19" s="12">
        <v>28</v>
      </c>
      <c r="G19" s="12">
        <v>4</v>
      </c>
      <c r="H19" s="12">
        <v>28</v>
      </c>
      <c r="I19" s="11"/>
      <c r="J19" s="11">
        <f t="shared" si="5"/>
        <v>0</v>
      </c>
      <c r="K19" s="11" t="str">
        <f t="shared" si="8"/>
        <v/>
      </c>
      <c r="L19" s="12">
        <f t="shared" si="1"/>
        <v>0</v>
      </c>
      <c r="M19" s="12">
        <f t="shared" si="2"/>
        <v>0</v>
      </c>
      <c r="N19" s="12">
        <v>36</v>
      </c>
      <c r="O19" s="12">
        <f t="shared" si="3"/>
        <v>36</v>
      </c>
      <c r="P19" s="46">
        <f t="shared" si="4"/>
        <v>0</v>
      </c>
      <c r="Q19" s="12">
        <f t="shared" si="6"/>
        <v>28</v>
      </c>
      <c r="R19" s="12">
        <v>-0.5</v>
      </c>
      <c r="S19" s="46"/>
      <c r="T19" s="46">
        <f t="shared" si="7"/>
        <v>-0.5</v>
      </c>
      <c r="U19" s="12" t="s">
        <v>105</v>
      </c>
      <c r="V19" s="12" t="s">
        <v>92</v>
      </c>
      <c r="W19" s="31"/>
    </row>
    <row r="20" spans="1:23" x14ac:dyDescent="0.3">
      <c r="A20" s="9" t="s">
        <v>99</v>
      </c>
      <c r="B20" s="21" t="s">
        <v>100</v>
      </c>
      <c r="C20" s="21" t="s">
        <v>95</v>
      </c>
      <c r="D20" s="12" t="s">
        <v>101</v>
      </c>
      <c r="E20" s="21" t="s">
        <v>102</v>
      </c>
      <c r="F20" s="52">
        <v>36</v>
      </c>
      <c r="G20" s="12">
        <v>4</v>
      </c>
      <c r="H20" s="12">
        <v>36</v>
      </c>
      <c r="I20" s="11"/>
      <c r="J20" s="11">
        <f t="shared" si="5"/>
        <v>0</v>
      </c>
      <c r="K20" s="11" t="str">
        <f t="shared" si="8"/>
        <v/>
      </c>
      <c r="L20" s="12">
        <f t="shared" si="1"/>
        <v>0</v>
      </c>
      <c r="M20" s="12">
        <f t="shared" si="2"/>
        <v>0</v>
      </c>
      <c r="N20" s="12">
        <v>0</v>
      </c>
      <c r="O20" s="12">
        <f t="shared" si="3"/>
        <v>0</v>
      </c>
      <c r="P20" s="46"/>
      <c r="Q20" s="52">
        <f t="shared" si="6"/>
        <v>36</v>
      </c>
      <c r="R20" s="12"/>
      <c r="S20" s="46"/>
      <c r="T20" s="46">
        <f t="shared" si="7"/>
        <v>0</v>
      </c>
      <c r="U20" s="12" t="s">
        <v>105</v>
      </c>
      <c r="V20" s="12" t="s">
        <v>92</v>
      </c>
      <c r="W20" s="60" t="s">
        <v>113</v>
      </c>
    </row>
    <row r="21" spans="1:23" x14ac:dyDescent="0.3">
      <c r="A21" s="9" t="s">
        <v>27</v>
      </c>
      <c r="B21" s="21" t="s">
        <v>28</v>
      </c>
      <c r="C21" s="21" t="s">
        <v>29</v>
      </c>
      <c r="D21" s="12">
        <v>8855</v>
      </c>
      <c r="E21" s="21" t="s">
        <v>30</v>
      </c>
      <c r="F21" s="12">
        <v>30</v>
      </c>
      <c r="G21" s="12">
        <v>3</v>
      </c>
      <c r="H21" s="12">
        <v>30</v>
      </c>
      <c r="I21" s="11"/>
      <c r="J21" s="11">
        <f t="shared" si="5"/>
        <v>0</v>
      </c>
      <c r="K21" s="11" t="str">
        <f t="shared" si="8"/>
        <v/>
      </c>
      <c r="L21" s="12">
        <f t="shared" si="1"/>
        <v>0</v>
      </c>
      <c r="M21" s="12">
        <f t="shared" si="2"/>
        <v>0</v>
      </c>
      <c r="N21" s="12">
        <v>38</v>
      </c>
      <c r="O21" s="12">
        <f t="shared" si="3"/>
        <v>38</v>
      </c>
      <c r="P21" s="46">
        <f t="shared" si="4"/>
        <v>0</v>
      </c>
      <c r="Q21" s="12">
        <f t="shared" si="6"/>
        <v>30</v>
      </c>
      <c r="R21" s="12">
        <v>0</v>
      </c>
      <c r="S21" s="46"/>
      <c r="T21" s="46">
        <f t="shared" si="7"/>
        <v>0</v>
      </c>
      <c r="U21" s="14" t="s">
        <v>105</v>
      </c>
      <c r="V21" s="12" t="s">
        <v>92</v>
      </c>
      <c r="W21" s="31"/>
    </row>
    <row r="22" spans="1:23" x14ac:dyDescent="0.3">
      <c r="A22" s="9" t="s">
        <v>42</v>
      </c>
      <c r="B22" s="21" t="s">
        <v>43</v>
      </c>
      <c r="C22" s="21" t="s">
        <v>20</v>
      </c>
      <c r="D22" s="12">
        <v>4736</v>
      </c>
      <c r="E22" s="21" t="s">
        <v>37</v>
      </c>
      <c r="F22" s="12">
        <v>27</v>
      </c>
      <c r="G22" s="12">
        <v>3</v>
      </c>
      <c r="H22" s="12">
        <v>27</v>
      </c>
      <c r="I22" s="11"/>
      <c r="J22" s="11">
        <f t="shared" si="5"/>
        <v>0</v>
      </c>
      <c r="K22" s="11" t="str">
        <f t="shared" si="8"/>
        <v/>
      </c>
      <c r="L22" s="12">
        <f t="shared" si="1"/>
        <v>0</v>
      </c>
      <c r="M22" s="12">
        <f t="shared" si="2"/>
        <v>0</v>
      </c>
      <c r="N22" s="12">
        <v>35</v>
      </c>
      <c r="O22" s="12">
        <f t="shared" si="3"/>
        <v>35</v>
      </c>
      <c r="P22" s="46">
        <f t="shared" si="4"/>
        <v>0</v>
      </c>
      <c r="Q22" s="12">
        <f t="shared" si="6"/>
        <v>27</v>
      </c>
      <c r="R22" s="12">
        <v>-0.5</v>
      </c>
      <c r="S22" s="46"/>
      <c r="T22" s="46">
        <f t="shared" si="7"/>
        <v>-0.5</v>
      </c>
      <c r="U22" s="12" t="s">
        <v>93</v>
      </c>
      <c r="V22" s="12" t="s">
        <v>92</v>
      </c>
      <c r="W22" s="31"/>
    </row>
    <row r="23" spans="1:23" x14ac:dyDescent="0.3">
      <c r="A23" s="9" t="s">
        <v>40</v>
      </c>
      <c r="B23" s="21" t="s">
        <v>41</v>
      </c>
      <c r="C23" s="21" t="s">
        <v>20</v>
      </c>
      <c r="D23" s="12">
        <v>5758</v>
      </c>
      <c r="E23" s="21" t="s">
        <v>45</v>
      </c>
      <c r="F23" s="12">
        <v>27</v>
      </c>
      <c r="G23" s="12">
        <v>3</v>
      </c>
      <c r="H23" s="12">
        <v>27</v>
      </c>
      <c r="I23" s="11"/>
      <c r="J23" s="11">
        <f t="shared" si="5"/>
        <v>0</v>
      </c>
      <c r="K23" s="11" t="str">
        <f t="shared" si="8"/>
        <v/>
      </c>
      <c r="L23" s="12">
        <f t="shared" si="1"/>
        <v>0</v>
      </c>
      <c r="M23" s="12">
        <f t="shared" si="2"/>
        <v>0</v>
      </c>
      <c r="N23" s="12">
        <v>39</v>
      </c>
      <c r="O23" s="12">
        <f t="shared" si="3"/>
        <v>39</v>
      </c>
      <c r="P23" s="46">
        <f t="shared" si="4"/>
        <v>0</v>
      </c>
      <c r="Q23" s="12">
        <f t="shared" si="6"/>
        <v>27</v>
      </c>
      <c r="R23" s="12">
        <v>-0.5</v>
      </c>
      <c r="S23" s="46"/>
      <c r="T23" s="46">
        <f t="shared" si="7"/>
        <v>-0.5</v>
      </c>
      <c r="U23" s="14" t="s">
        <v>93</v>
      </c>
      <c r="V23" s="12" t="s">
        <v>92</v>
      </c>
      <c r="W23" s="31"/>
    </row>
    <row r="24" spans="1:23" x14ac:dyDescent="0.3">
      <c r="A24" s="9" t="s">
        <v>134</v>
      </c>
      <c r="B24" s="21" t="s">
        <v>135</v>
      </c>
      <c r="C24" s="21" t="s">
        <v>20</v>
      </c>
      <c r="D24" s="12">
        <v>6982</v>
      </c>
      <c r="E24" s="21" t="s">
        <v>25</v>
      </c>
      <c r="F24" s="12">
        <v>24</v>
      </c>
      <c r="G24" s="12">
        <v>3</v>
      </c>
      <c r="H24" s="12">
        <v>24</v>
      </c>
      <c r="I24" s="11"/>
      <c r="J24" s="11">
        <f t="shared" si="5"/>
        <v>0</v>
      </c>
      <c r="K24" s="11" t="str">
        <f t="shared" si="8"/>
        <v/>
      </c>
      <c r="L24" s="12">
        <f t="shared" si="1"/>
        <v>0</v>
      </c>
      <c r="M24" s="12">
        <f t="shared" si="2"/>
        <v>0</v>
      </c>
      <c r="N24" s="12">
        <v>28</v>
      </c>
      <c r="O24" s="12">
        <f t="shared" si="3"/>
        <v>28</v>
      </c>
      <c r="P24" s="46">
        <f t="shared" si="4"/>
        <v>0</v>
      </c>
      <c r="Q24" s="12">
        <f t="shared" si="6"/>
        <v>24</v>
      </c>
      <c r="R24" s="12"/>
      <c r="S24" s="46"/>
      <c r="T24" s="46">
        <f t="shared" si="7"/>
        <v>0</v>
      </c>
      <c r="U24" s="12" t="s">
        <v>93</v>
      </c>
      <c r="V24" s="12" t="s">
        <v>92</v>
      </c>
      <c r="W24" s="31"/>
    </row>
    <row r="25" spans="1:23" x14ac:dyDescent="0.3">
      <c r="A25" s="9" t="s">
        <v>122</v>
      </c>
      <c r="B25" s="21" t="s">
        <v>123</v>
      </c>
      <c r="C25" s="21" t="s">
        <v>20</v>
      </c>
      <c r="D25" s="12">
        <v>3615</v>
      </c>
      <c r="E25" s="21" t="s">
        <v>124</v>
      </c>
      <c r="F25" s="14">
        <v>27</v>
      </c>
      <c r="G25" s="12">
        <v>3</v>
      </c>
      <c r="H25" s="12">
        <v>27</v>
      </c>
      <c r="I25" s="11"/>
      <c r="J25" s="11">
        <f t="shared" si="5"/>
        <v>0</v>
      </c>
      <c r="K25" s="11" t="str">
        <f t="shared" si="8"/>
        <v/>
      </c>
      <c r="L25" s="12">
        <f t="shared" si="1"/>
        <v>0</v>
      </c>
      <c r="M25" s="12">
        <f t="shared" si="2"/>
        <v>0</v>
      </c>
      <c r="N25" s="12">
        <v>0</v>
      </c>
      <c r="O25" s="12">
        <f t="shared" si="3"/>
        <v>0</v>
      </c>
      <c r="P25" s="46">
        <f t="shared" si="4"/>
        <v>0</v>
      </c>
      <c r="Q25" s="14">
        <f t="shared" si="6"/>
        <v>27</v>
      </c>
      <c r="R25" s="12"/>
      <c r="S25" s="46"/>
      <c r="T25" s="46">
        <f t="shared" si="7"/>
        <v>0</v>
      </c>
      <c r="U25" s="12"/>
      <c r="V25" s="12"/>
      <c r="W25" s="31"/>
    </row>
    <row r="26" spans="1:23" x14ac:dyDescent="0.3">
      <c r="A26" s="9" t="s">
        <v>61</v>
      </c>
      <c r="B26" s="21" t="s">
        <v>62</v>
      </c>
      <c r="C26" s="21" t="s">
        <v>20</v>
      </c>
      <c r="D26" s="12">
        <v>6866</v>
      </c>
      <c r="E26" s="21" t="s">
        <v>63</v>
      </c>
      <c r="F26" s="12">
        <v>27</v>
      </c>
      <c r="G26" s="12">
        <v>3</v>
      </c>
      <c r="H26" s="12">
        <v>27</v>
      </c>
      <c r="I26" s="11"/>
      <c r="J26" s="11">
        <f t="shared" si="5"/>
        <v>0</v>
      </c>
      <c r="K26" s="11" t="str">
        <f t="shared" si="8"/>
        <v/>
      </c>
      <c r="L26" s="12">
        <f t="shared" si="1"/>
        <v>0</v>
      </c>
      <c r="M26" s="12">
        <f t="shared" si="2"/>
        <v>0</v>
      </c>
      <c r="N26" s="12">
        <v>38</v>
      </c>
      <c r="O26" s="12">
        <f t="shared" si="3"/>
        <v>38</v>
      </c>
      <c r="P26" s="46">
        <f t="shared" si="4"/>
        <v>0</v>
      </c>
      <c r="Q26" s="12">
        <f t="shared" si="6"/>
        <v>27</v>
      </c>
      <c r="R26" s="12">
        <v>-0.5</v>
      </c>
      <c r="S26" s="46"/>
      <c r="T26" s="46">
        <f t="shared" si="7"/>
        <v>-0.5</v>
      </c>
      <c r="U26" s="12" t="s">
        <v>93</v>
      </c>
      <c r="V26" s="12" t="s">
        <v>92</v>
      </c>
      <c r="W26" s="31"/>
    </row>
    <row r="27" spans="1:23" x14ac:dyDescent="0.3">
      <c r="A27" s="9" t="s">
        <v>21</v>
      </c>
      <c r="B27" s="21" t="s">
        <v>22</v>
      </c>
      <c r="C27" s="21" t="s">
        <v>20</v>
      </c>
      <c r="D27" s="12">
        <v>2371</v>
      </c>
      <c r="E27" s="21" t="s">
        <v>23</v>
      </c>
      <c r="F27" s="12">
        <v>27</v>
      </c>
      <c r="G27" s="12">
        <v>3</v>
      </c>
      <c r="H27" s="12">
        <v>27</v>
      </c>
      <c r="I27" s="11"/>
      <c r="J27" s="11">
        <f t="shared" si="5"/>
        <v>0</v>
      </c>
      <c r="K27" s="11" t="str">
        <f t="shared" si="8"/>
        <v/>
      </c>
      <c r="L27" s="12">
        <f t="shared" si="1"/>
        <v>0</v>
      </c>
      <c r="M27" s="12">
        <f t="shared" si="2"/>
        <v>0</v>
      </c>
      <c r="N27" s="12">
        <v>24</v>
      </c>
      <c r="O27" s="12">
        <f t="shared" si="3"/>
        <v>24</v>
      </c>
      <c r="P27" s="46">
        <f t="shared" si="4"/>
        <v>0</v>
      </c>
      <c r="Q27" s="12">
        <f t="shared" si="6"/>
        <v>27</v>
      </c>
      <c r="R27" s="12">
        <v>-0.5</v>
      </c>
      <c r="S27" s="46"/>
      <c r="T27" s="46">
        <f t="shared" si="7"/>
        <v>-0.5</v>
      </c>
      <c r="U27" s="14" t="s">
        <v>105</v>
      </c>
      <c r="V27" s="12" t="s">
        <v>92</v>
      </c>
      <c r="W27" s="31"/>
    </row>
    <row r="28" spans="1:23" x14ac:dyDescent="0.3">
      <c r="A28" s="9" t="s">
        <v>111</v>
      </c>
      <c r="B28" s="21" t="s">
        <v>133</v>
      </c>
      <c r="C28" s="21" t="s">
        <v>20</v>
      </c>
      <c r="D28" s="12" t="s">
        <v>36</v>
      </c>
      <c r="E28" s="21" t="s">
        <v>132</v>
      </c>
      <c r="F28" s="12">
        <v>25</v>
      </c>
      <c r="G28" s="12">
        <v>3</v>
      </c>
      <c r="H28" s="12">
        <v>25</v>
      </c>
      <c r="I28" s="11"/>
      <c r="J28" s="11">
        <f t="shared" si="5"/>
        <v>0</v>
      </c>
      <c r="K28" s="11" t="str">
        <f t="shared" si="8"/>
        <v/>
      </c>
      <c r="L28" s="12">
        <f t="shared" si="1"/>
        <v>0</v>
      </c>
      <c r="M28" s="12">
        <f t="shared" si="2"/>
        <v>0</v>
      </c>
      <c r="N28" s="12">
        <v>36</v>
      </c>
      <c r="O28" s="12">
        <f t="shared" si="3"/>
        <v>36</v>
      </c>
      <c r="P28" s="46">
        <f t="shared" si="4"/>
        <v>0</v>
      </c>
      <c r="Q28" s="12">
        <f t="shared" si="6"/>
        <v>25</v>
      </c>
      <c r="R28" s="12">
        <v>0</v>
      </c>
      <c r="S28" s="46"/>
      <c r="T28" s="46">
        <f t="shared" si="7"/>
        <v>0</v>
      </c>
      <c r="U28" s="12" t="s">
        <v>93</v>
      </c>
      <c r="V28" s="12" t="s">
        <v>92</v>
      </c>
      <c r="W28" s="31"/>
    </row>
    <row r="29" spans="1:23" x14ac:dyDescent="0.3">
      <c r="A29" s="9" t="s">
        <v>79</v>
      </c>
      <c r="B29" s="21" t="s">
        <v>24</v>
      </c>
      <c r="C29" s="21" t="s">
        <v>20</v>
      </c>
      <c r="D29" s="12" t="s">
        <v>80</v>
      </c>
      <c r="E29" s="21" t="s">
        <v>81</v>
      </c>
      <c r="F29" s="52">
        <v>25</v>
      </c>
      <c r="G29" s="12">
        <v>3</v>
      </c>
      <c r="H29" s="12">
        <v>25</v>
      </c>
      <c r="I29" s="11"/>
      <c r="J29" s="47">
        <f t="shared" si="5"/>
        <v>0</v>
      </c>
      <c r="K29" s="11" t="str">
        <f t="shared" si="8"/>
        <v/>
      </c>
      <c r="L29" s="12">
        <f t="shared" si="1"/>
        <v>0</v>
      </c>
      <c r="M29" s="12">
        <f t="shared" si="2"/>
        <v>0</v>
      </c>
      <c r="N29" s="12">
        <v>0</v>
      </c>
      <c r="O29" s="12">
        <f t="shared" si="3"/>
        <v>0</v>
      </c>
      <c r="P29" s="46">
        <f t="shared" si="4"/>
        <v>0</v>
      </c>
      <c r="Q29" s="52">
        <f t="shared" si="6"/>
        <v>25</v>
      </c>
      <c r="R29" s="12"/>
      <c r="S29" s="46"/>
      <c r="T29" s="46">
        <f t="shared" si="7"/>
        <v>0</v>
      </c>
      <c r="U29" s="12" t="s">
        <v>93</v>
      </c>
      <c r="V29" s="12"/>
      <c r="W29" s="60" t="s">
        <v>129</v>
      </c>
    </row>
    <row r="30" spans="1:23" x14ac:dyDescent="0.3">
      <c r="A30" s="9" t="s">
        <v>64</v>
      </c>
      <c r="B30" s="21" t="s">
        <v>38</v>
      </c>
      <c r="C30" s="21" t="s">
        <v>20</v>
      </c>
      <c r="D30" s="12">
        <v>3535</v>
      </c>
      <c r="E30" s="21" t="s">
        <v>150</v>
      </c>
      <c r="F30" s="12">
        <v>21</v>
      </c>
      <c r="G30" s="12">
        <v>2</v>
      </c>
      <c r="H30" s="12">
        <v>21</v>
      </c>
      <c r="I30" s="11"/>
      <c r="J30" s="11">
        <f t="shared" si="5"/>
        <v>0</v>
      </c>
      <c r="K30" s="11" t="str">
        <f t="shared" si="8"/>
        <v/>
      </c>
      <c r="L30" s="12">
        <f t="shared" si="1"/>
        <v>0</v>
      </c>
      <c r="M30" s="12">
        <f t="shared" si="2"/>
        <v>0</v>
      </c>
      <c r="N30" s="12">
        <v>12</v>
      </c>
      <c r="O30" s="12">
        <f t="shared" si="3"/>
        <v>12</v>
      </c>
      <c r="P30" s="46"/>
      <c r="Q30" s="12">
        <f t="shared" si="6"/>
        <v>21</v>
      </c>
      <c r="R30" s="12" t="s">
        <v>149</v>
      </c>
      <c r="S30" s="46"/>
      <c r="T30" s="46">
        <v>0</v>
      </c>
      <c r="U30" s="12" t="s">
        <v>105</v>
      </c>
      <c r="V30" s="12"/>
      <c r="W30" s="60" t="s">
        <v>113</v>
      </c>
    </row>
    <row r="31" spans="1:23" x14ac:dyDescent="0.3">
      <c r="A31" s="9" t="s">
        <v>46</v>
      </c>
      <c r="B31" s="21" t="s">
        <v>47</v>
      </c>
      <c r="C31" s="21" t="s">
        <v>20</v>
      </c>
      <c r="D31" s="12" t="s">
        <v>48</v>
      </c>
      <c r="E31" s="21" t="s">
        <v>51</v>
      </c>
      <c r="F31" s="12">
        <v>19</v>
      </c>
      <c r="G31" s="12">
        <v>2</v>
      </c>
      <c r="H31" s="12">
        <v>19</v>
      </c>
      <c r="I31" s="11"/>
      <c r="J31" s="11">
        <f t="shared" si="5"/>
        <v>0</v>
      </c>
      <c r="K31" s="11" t="str">
        <f t="shared" si="8"/>
        <v/>
      </c>
      <c r="L31" s="12">
        <f t="shared" si="1"/>
        <v>0</v>
      </c>
      <c r="M31" s="12">
        <f t="shared" si="2"/>
        <v>0</v>
      </c>
      <c r="N31" s="12">
        <v>36</v>
      </c>
      <c r="O31" s="12">
        <f t="shared" si="3"/>
        <v>36</v>
      </c>
      <c r="P31" s="46">
        <f t="shared" si="4"/>
        <v>0</v>
      </c>
      <c r="Q31" s="12">
        <f t="shared" si="6"/>
        <v>19</v>
      </c>
      <c r="R31" s="12">
        <v>0</v>
      </c>
      <c r="S31" s="46"/>
      <c r="T31" s="46">
        <f t="shared" si="7"/>
        <v>0</v>
      </c>
      <c r="U31" s="12" t="s">
        <v>93</v>
      </c>
      <c r="V31" s="12" t="s">
        <v>92</v>
      </c>
      <c r="W31" s="31"/>
    </row>
    <row r="32" spans="1:23" x14ac:dyDescent="0.3">
      <c r="A32" s="9" t="s">
        <v>114</v>
      </c>
      <c r="B32" s="21" t="s">
        <v>115</v>
      </c>
      <c r="C32" s="21" t="s">
        <v>142</v>
      </c>
      <c r="D32" s="12">
        <v>880</v>
      </c>
      <c r="E32" s="21" t="s">
        <v>58</v>
      </c>
      <c r="F32" s="12">
        <v>10</v>
      </c>
      <c r="G32" s="12">
        <v>1</v>
      </c>
      <c r="H32" s="12">
        <v>10</v>
      </c>
      <c r="I32" s="11"/>
      <c r="J32" s="11">
        <f t="shared" si="5"/>
        <v>0</v>
      </c>
      <c r="K32" s="11" t="str">
        <f t="shared" si="8"/>
        <v/>
      </c>
      <c r="L32" s="12">
        <f t="shared" si="1"/>
        <v>0</v>
      </c>
      <c r="M32" s="12">
        <f t="shared" si="2"/>
        <v>0</v>
      </c>
      <c r="N32" s="12">
        <v>30</v>
      </c>
      <c r="O32" s="12">
        <f t="shared" si="3"/>
        <v>30</v>
      </c>
      <c r="P32" s="46">
        <f t="shared" si="4"/>
        <v>0</v>
      </c>
      <c r="Q32" s="12">
        <f t="shared" si="6"/>
        <v>10</v>
      </c>
      <c r="R32" s="12"/>
      <c r="S32" s="46"/>
      <c r="T32" s="46">
        <f t="shared" si="7"/>
        <v>0</v>
      </c>
      <c r="U32" s="12" t="s">
        <v>105</v>
      </c>
      <c r="V32" s="12" t="s">
        <v>92</v>
      </c>
      <c r="W32" s="31"/>
    </row>
    <row r="33" spans="1:23" x14ac:dyDescent="0.3">
      <c r="A33" s="9" t="s">
        <v>88</v>
      </c>
      <c r="B33" s="21" t="s">
        <v>89</v>
      </c>
      <c r="C33" s="21" t="s">
        <v>20</v>
      </c>
      <c r="D33" s="12" t="s">
        <v>90</v>
      </c>
      <c r="E33" s="21" t="s">
        <v>91</v>
      </c>
      <c r="F33" s="12">
        <v>5</v>
      </c>
      <c r="G33" s="12">
        <v>1</v>
      </c>
      <c r="H33" s="12">
        <v>5</v>
      </c>
      <c r="I33" s="11"/>
      <c r="J33" s="11">
        <f t="shared" si="5"/>
        <v>0</v>
      </c>
      <c r="K33" s="11" t="str">
        <f t="shared" si="8"/>
        <v/>
      </c>
      <c r="L33" s="12">
        <f t="shared" si="1"/>
        <v>0</v>
      </c>
      <c r="M33" s="12">
        <f t="shared" si="2"/>
        <v>0</v>
      </c>
      <c r="N33" s="12">
        <v>44</v>
      </c>
      <c r="O33" s="12">
        <f t="shared" si="3"/>
        <v>44</v>
      </c>
      <c r="P33" s="46">
        <f t="shared" si="4"/>
        <v>0</v>
      </c>
      <c r="Q33" s="12">
        <f t="shared" si="6"/>
        <v>5</v>
      </c>
      <c r="R33" s="12">
        <v>0</v>
      </c>
      <c r="S33" s="46"/>
      <c r="T33" s="46">
        <f t="shared" si="7"/>
        <v>0</v>
      </c>
      <c r="U33" s="12" t="s">
        <v>93</v>
      </c>
      <c r="V33" s="12" t="s">
        <v>92</v>
      </c>
      <c r="W33" s="31"/>
    </row>
    <row r="34" spans="1:23" x14ac:dyDescent="0.3">
      <c r="A34" s="9" t="s">
        <v>139</v>
      </c>
      <c r="B34" s="21" t="s">
        <v>140</v>
      </c>
      <c r="C34" s="21" t="s">
        <v>143</v>
      </c>
      <c r="D34" s="12" t="s">
        <v>141</v>
      </c>
      <c r="E34" s="21" t="s">
        <v>138</v>
      </c>
      <c r="F34" s="12">
        <v>4</v>
      </c>
      <c r="G34" s="12">
        <v>1</v>
      </c>
      <c r="H34" s="12">
        <v>4</v>
      </c>
      <c r="I34" s="11"/>
      <c r="J34" s="11">
        <f t="shared" si="5"/>
        <v>0</v>
      </c>
      <c r="K34" s="11" t="str">
        <f t="shared" si="8"/>
        <v/>
      </c>
      <c r="L34" s="12">
        <f t="shared" si="1"/>
        <v>0</v>
      </c>
      <c r="M34" s="12">
        <f t="shared" si="2"/>
        <v>0</v>
      </c>
      <c r="N34" s="12">
        <v>24</v>
      </c>
      <c r="O34" s="12">
        <f t="shared" si="3"/>
        <v>24</v>
      </c>
      <c r="P34" s="46">
        <f t="shared" si="4"/>
        <v>0</v>
      </c>
      <c r="Q34" s="12">
        <f t="shared" si="6"/>
        <v>4</v>
      </c>
      <c r="R34" s="12">
        <v>-0.5</v>
      </c>
      <c r="S34" s="46"/>
      <c r="T34" s="46">
        <f t="shared" si="7"/>
        <v>-0.5</v>
      </c>
      <c r="U34" s="12"/>
      <c r="V34" s="12" t="s">
        <v>92</v>
      </c>
      <c r="W34" s="31"/>
    </row>
    <row r="35" spans="1:23" x14ac:dyDescent="0.3">
      <c r="A35" s="9" t="s">
        <v>98</v>
      </c>
      <c r="B35" s="21" t="s">
        <v>94</v>
      </c>
      <c r="C35" s="21" t="s">
        <v>95</v>
      </c>
      <c r="D35" s="12" t="s">
        <v>97</v>
      </c>
      <c r="E35" s="22" t="s">
        <v>96</v>
      </c>
      <c r="F35" s="12"/>
      <c r="G35" s="12"/>
      <c r="H35" s="12"/>
      <c r="I35" s="13"/>
      <c r="J35" s="13">
        <f t="shared" si="5"/>
        <v>0</v>
      </c>
      <c r="K35" s="13" t="str">
        <f t="shared" si="8"/>
        <v/>
      </c>
      <c r="L35" s="14">
        <f t="shared" si="1"/>
        <v>0</v>
      </c>
      <c r="M35" s="14">
        <f t="shared" si="2"/>
        <v>0</v>
      </c>
      <c r="N35" s="14">
        <v>0</v>
      </c>
      <c r="O35" s="12">
        <f t="shared" si="3"/>
        <v>0</v>
      </c>
      <c r="P35" s="46">
        <f t="shared" si="4"/>
        <v>0</v>
      </c>
      <c r="Q35" s="12"/>
      <c r="R35" s="12">
        <v>0</v>
      </c>
      <c r="S35" s="46"/>
      <c r="T35" s="46">
        <f t="shared" si="7"/>
        <v>0</v>
      </c>
      <c r="U35" s="12"/>
      <c r="V35" s="12"/>
      <c r="W35" s="31"/>
    </row>
    <row r="36" spans="1:23" x14ac:dyDescent="0.3">
      <c r="A36" s="9" t="s">
        <v>26</v>
      </c>
      <c r="B36" s="21"/>
      <c r="C36" s="21"/>
      <c r="D36" s="12"/>
      <c r="E36" s="21"/>
      <c r="F36" s="12">
        <v>0</v>
      </c>
      <c r="G36" s="12"/>
      <c r="H36" s="12">
        <v>0</v>
      </c>
      <c r="I36" s="11"/>
      <c r="J36" s="11">
        <f t="shared" si="5"/>
        <v>0</v>
      </c>
      <c r="K36" s="11" t="str">
        <f t="shared" si="8"/>
        <v/>
      </c>
      <c r="L36" s="12">
        <f t="shared" si="1"/>
        <v>0</v>
      </c>
      <c r="M36" s="12">
        <f t="shared" si="2"/>
        <v>0</v>
      </c>
      <c r="N36" s="12">
        <v>0</v>
      </c>
      <c r="O36" s="12">
        <f t="shared" si="3"/>
        <v>0</v>
      </c>
      <c r="P36" s="46"/>
      <c r="Q36" s="12">
        <f t="shared" si="6"/>
        <v>0</v>
      </c>
      <c r="R36" s="12">
        <v>0</v>
      </c>
      <c r="S36" s="46"/>
      <c r="T36" s="46">
        <f t="shared" si="7"/>
        <v>0</v>
      </c>
      <c r="U36" s="12"/>
      <c r="V36" s="12"/>
      <c r="W36" s="31"/>
    </row>
    <row r="37" spans="1:23" ht="15" thickBot="1" x14ac:dyDescent="0.35">
      <c r="A37" s="32" t="s">
        <v>116</v>
      </c>
      <c r="B37" s="33" t="s">
        <v>69</v>
      </c>
      <c r="C37" s="33" t="s">
        <v>20</v>
      </c>
      <c r="D37" s="34" t="s">
        <v>57</v>
      </c>
      <c r="E37" s="33" t="s">
        <v>39</v>
      </c>
      <c r="F37" s="34">
        <v>0</v>
      </c>
      <c r="G37" s="34"/>
      <c r="H37" s="34">
        <v>0</v>
      </c>
      <c r="I37" s="35"/>
      <c r="J37" s="35">
        <f t="shared" si="5"/>
        <v>0</v>
      </c>
      <c r="K37" s="35" t="str">
        <f t="shared" si="8"/>
        <v/>
      </c>
      <c r="L37" s="34">
        <f t="shared" si="1"/>
        <v>0</v>
      </c>
      <c r="M37" s="34">
        <f t="shared" si="2"/>
        <v>0</v>
      </c>
      <c r="N37" s="34">
        <v>0</v>
      </c>
      <c r="O37" s="34">
        <f t="shared" si="3"/>
        <v>0</v>
      </c>
      <c r="P37" s="34"/>
      <c r="Q37" s="34">
        <f t="shared" si="6"/>
        <v>0</v>
      </c>
      <c r="R37" s="34">
        <v>0</v>
      </c>
      <c r="S37" s="34"/>
      <c r="T37" s="34">
        <f t="shared" si="7"/>
        <v>0</v>
      </c>
      <c r="U37" s="34"/>
      <c r="V37" s="34"/>
      <c r="W37" s="36"/>
    </row>
    <row r="38" spans="1:23" x14ac:dyDescent="0.3">
      <c r="J38" s="3"/>
      <c r="K38" s="3"/>
    </row>
    <row r="39" spans="1:23" x14ac:dyDescent="0.3">
      <c r="J39" s="3"/>
      <c r="K39" s="3"/>
    </row>
    <row r="40" spans="1:23" x14ac:dyDescent="0.3">
      <c r="J40" s="3"/>
      <c r="K40" s="3"/>
    </row>
    <row r="41" spans="1:23" x14ac:dyDescent="0.3">
      <c r="J41" s="3"/>
      <c r="K41" s="3"/>
    </row>
    <row r="42" spans="1:23" x14ac:dyDescent="0.3">
      <c r="J42" s="3"/>
      <c r="K42" s="3"/>
    </row>
    <row r="43" spans="1:23" x14ac:dyDescent="0.3">
      <c r="J43" s="3"/>
      <c r="K43" s="3"/>
    </row>
  </sheetData>
  <sortState xmlns:xlrd2="http://schemas.microsoft.com/office/spreadsheetml/2017/richdata2" ref="A7:W37">
    <sortCondition descending="1" ref="G7:G37"/>
  </sortState>
  <mergeCells count="6">
    <mergeCell ref="F3:I3"/>
    <mergeCell ref="F4:I4"/>
    <mergeCell ref="F5:I5"/>
    <mergeCell ref="F2:I2"/>
    <mergeCell ref="O2:S2"/>
    <mergeCell ref="K2:N2"/>
  </mergeCells>
  <printOptions gridLines="1"/>
  <pageMargins left="0.31496062992125984" right="0.31496062992125984" top="0.15748031496062992" bottom="0.15748031496062992" header="0.11811023622047245" footer="0.11811023622047245"/>
  <pageSetup paperSize="9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pilgrim</dc:creator>
  <cp:lastModifiedBy>michael pilgrim</cp:lastModifiedBy>
  <cp:lastPrinted>2024-12-11T09:58:55Z</cp:lastPrinted>
  <dcterms:created xsi:type="dcterms:W3CDTF">2015-06-05T18:17:20Z</dcterms:created>
  <dcterms:modified xsi:type="dcterms:W3CDTF">2025-01-09T07:13:26Z</dcterms:modified>
</cp:coreProperties>
</file>